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fael.quiroz\Dropbox\Municipio\Transparencia 2014\Enviados por mes\2016\Abril\"/>
    </mc:Choice>
  </mc:AlternateContent>
  <bookViews>
    <workbookView xWindow="0" yWindow="0" windowWidth="28800" windowHeight="12135"/>
  </bookViews>
  <sheets>
    <sheet name="Abr 16" sheetId="2" r:id="rId1"/>
  </sheets>
  <externalReferences>
    <externalReference r:id="rId2"/>
  </externalReferences>
  <definedNames>
    <definedName name="_xlnm.Print_Area" localSheetId="0">'Abr 16'!$C$3:$P$95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8" i="2" l="1"/>
  <c r="K88" i="2"/>
  <c r="J88" i="2"/>
  <c r="J94" i="2" s="1"/>
  <c r="O74" i="2"/>
  <c r="P74" i="2" s="1"/>
  <c r="O72" i="2"/>
  <c r="P72" i="2" s="1"/>
  <c r="O70" i="2"/>
  <c r="P70" i="2" s="1"/>
  <c r="O67" i="2"/>
  <c r="P67" i="2" s="1"/>
  <c r="O64" i="2"/>
  <c r="P64" i="2" s="1"/>
  <c r="O61" i="2"/>
  <c r="P61" i="2" s="1"/>
  <c r="O58" i="2"/>
  <c r="O88" i="2" s="1"/>
  <c r="J51" i="2"/>
  <c r="K35" i="2"/>
  <c r="M35" i="2" s="1"/>
  <c r="O35" i="2" s="1"/>
  <c r="P35" i="2" s="1"/>
  <c r="K33" i="2"/>
  <c r="M33" i="2" s="1"/>
  <c r="O33" i="2" s="1"/>
  <c r="P33" i="2" s="1"/>
  <c r="K31" i="2"/>
  <c r="M31" i="2" s="1"/>
  <c r="O31" i="2" s="1"/>
  <c r="P31" i="2" s="1"/>
  <c r="K28" i="2"/>
  <c r="M28" i="2" s="1"/>
  <c r="O28" i="2" s="1"/>
  <c r="P28" i="2" s="1"/>
  <c r="K25" i="2"/>
  <c r="M25" i="2" s="1"/>
  <c r="O25" i="2" s="1"/>
  <c r="P25" i="2" s="1"/>
  <c r="K22" i="2"/>
  <c r="M22" i="2" s="1"/>
  <c r="O22" i="2" s="1"/>
  <c r="P22" i="2" s="1"/>
  <c r="K19" i="2"/>
  <c r="M19" i="2" s="1"/>
  <c r="O19" i="2" s="1"/>
  <c r="P19" i="2" s="1"/>
  <c r="K17" i="2"/>
  <c r="K51" i="2" s="1"/>
  <c r="K94" i="2" s="1"/>
  <c r="P10" i="2"/>
  <c r="C6" i="2"/>
  <c r="P58" i="2" l="1"/>
  <c r="P88" i="2" s="1"/>
  <c r="M17" i="2"/>
  <c r="M51" i="2" l="1"/>
  <c r="M94" i="2" s="1"/>
  <c r="O17" i="2"/>
  <c r="O51" i="2" l="1"/>
  <c r="P17" i="2"/>
  <c r="P51" i="2" s="1"/>
  <c r="P92" i="2" s="1"/>
  <c r="O92" i="2" s="1"/>
  <c r="O94" i="2" s="1"/>
</calcChain>
</file>

<file path=xl/sharedStrings.xml><?xml version="1.0" encoding="utf-8"?>
<sst xmlns="http://schemas.openxmlformats.org/spreadsheetml/2006/main" count="80" uniqueCount="40">
  <si>
    <t>Abril</t>
  </si>
  <si>
    <t>TESORERÍA MUNICIPAL</t>
  </si>
  <si>
    <t>Estado Analítico de la Deuda Pública Bancaria</t>
  </si>
  <si>
    <t>DENOMINACIÓN DE LAS DEUDAS</t>
  </si>
  <si>
    <t>MONEDA DE CONTRATACIÓN</t>
  </si>
  <si>
    <t>INSTITUCIÓN O PAÍS ACREEDOR</t>
  </si>
  <si>
    <t>Saldos al 31 de Diciembre de 2015</t>
  </si>
  <si>
    <t>MOVIMIENTOS</t>
  </si>
  <si>
    <t>Operaciones de endeudamiento del Período</t>
  </si>
  <si>
    <t xml:space="preserve">Depuración o Conciliación </t>
  </si>
  <si>
    <t>Variación del Endeudamiento del Período</t>
  </si>
  <si>
    <t>Amortización Bruta</t>
  </si>
  <si>
    <t>Colocación Bruta</t>
  </si>
  <si>
    <t>Endeudamiento Neto del Período</t>
  </si>
  <si>
    <t>DEUDA PÚBLICA</t>
  </si>
  <si>
    <t>CORTO PLAZO:</t>
  </si>
  <si>
    <t>Pesos</t>
  </si>
  <si>
    <t>BANCA AFIRME S.A.</t>
  </si>
  <si>
    <t xml:space="preserve">BANOBRAS, S.N.C. </t>
  </si>
  <si>
    <t>BBVA BANCOMER, S.A. (En calidad de Banco Agente)</t>
  </si>
  <si>
    <t xml:space="preserve">BBVA BANCOMER, S.A. (En calidad de Acreditante) 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</si>
  <si>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</si>
  <si>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</si>
  <si>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</si>
  <si>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t>BANCO DEL BAJÍO, S.A.</t>
  </si>
  <si>
    <t>BANCO INTERACCIONES, S.A.</t>
  </si>
  <si>
    <t>DEUDA PÚBLICA INTERIOR</t>
  </si>
  <si>
    <t>Instituciones de Crédito: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</si>
  <si>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</si>
  <si>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</si>
  <si>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</si>
  <si>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</si>
  <si>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</si>
  <si>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</si>
  <si>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</si>
  <si>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</si>
  <si>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</si>
  <si>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SUBTOTAL LARGO PLAZO</t>
  </si>
  <si>
    <t>OTROS PASIVOS</t>
  </si>
  <si>
    <t>TOTAL DEUDA Y OTROS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</si>
</sst>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_-"/>
    <numFmt numFmtId="165" formatCode="#,##0.00;\(#,##0.00\);\(#,##0.00\)"/>
    <numFmt numFmtId="166" formatCode="_-* #,##0.0000_-;\-* #,##0.0000_-;_-* &quot;-&quot;??_-;_-@_-"/>
    <numFmt numFmtId="167" formatCode="#,##0;\(#,##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7.5"/>
      <color theme="1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9" xfId="0" applyFont="1" applyBorder="1"/>
    <xf numFmtId="164" fontId="2" fillId="0" borderId="9" xfId="1" applyNumberFormat="1" applyFont="1" applyBorder="1"/>
    <xf numFmtId="0" fontId="10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4" xfId="0" applyFont="1" applyBorder="1"/>
    <xf numFmtId="0" fontId="2" fillId="0" borderId="11" xfId="0" applyFont="1" applyBorder="1"/>
    <xf numFmtId="43" fontId="2" fillId="0" borderId="11" xfId="1" applyFont="1" applyBorder="1"/>
    <xf numFmtId="43" fontId="2" fillId="0" borderId="0" xfId="1" applyFont="1" applyBorder="1"/>
    <xf numFmtId="43" fontId="2" fillId="0" borderId="0" xfId="1" applyFont="1"/>
    <xf numFmtId="0" fontId="12" fillId="0" borderId="11" xfId="0" applyFont="1" applyBorder="1"/>
    <xf numFmtId="165" fontId="2" fillId="0" borderId="0" xfId="1" applyNumberFormat="1" applyFont="1" applyBorder="1"/>
    <xf numFmtId="43" fontId="2" fillId="0" borderId="0" xfId="0" applyNumberFormat="1" applyFont="1" applyFill="1"/>
    <xf numFmtId="43" fontId="2" fillId="0" borderId="0" xfId="0" applyNumberFormat="1" applyFont="1"/>
    <xf numFmtId="165" fontId="2" fillId="0" borderId="0" xfId="1" applyNumberFormat="1" applyFont="1" applyFill="1" applyBorder="1"/>
    <xf numFmtId="166" fontId="2" fillId="0" borderId="0" xfId="0" applyNumberFormat="1" applyFont="1"/>
    <xf numFmtId="43" fontId="10" fillId="0" borderId="11" xfId="1" applyFont="1" applyBorder="1"/>
    <xf numFmtId="0" fontId="10" fillId="0" borderId="11" xfId="0" applyFont="1" applyBorder="1"/>
    <xf numFmtId="165" fontId="10" fillId="0" borderId="11" xfId="1" applyNumberFormat="1" applyFont="1" applyBorder="1"/>
    <xf numFmtId="0" fontId="2" fillId="0" borderId="0" xfId="0" applyFont="1" applyFill="1"/>
    <xf numFmtId="43" fontId="2" fillId="0" borderId="0" xfId="1" applyFont="1" applyFill="1"/>
    <xf numFmtId="167" fontId="2" fillId="0" borderId="0" xfId="1" applyNumberFormat="1" applyFont="1" applyBorder="1"/>
    <xf numFmtId="164" fontId="2" fillId="0" borderId="11" xfId="1" applyNumberFormat="1" applyFont="1" applyBorder="1"/>
    <xf numFmtId="43" fontId="10" fillId="0" borderId="0" xfId="1" applyFont="1" applyBorder="1"/>
    <xf numFmtId="0" fontId="10" fillId="0" borderId="0" xfId="0" applyFont="1" applyBorder="1"/>
    <xf numFmtId="167" fontId="10" fillId="0" borderId="11" xfId="1" applyNumberFormat="1" applyFont="1" applyBorder="1"/>
    <xf numFmtId="0" fontId="9" fillId="2" borderId="4" xfId="0" applyFont="1" applyFill="1" applyBorder="1"/>
    <xf numFmtId="0" fontId="14" fillId="2" borderId="0" xfId="0" applyFont="1" applyFill="1" applyBorder="1"/>
    <xf numFmtId="0" fontId="14" fillId="2" borderId="5" xfId="0" applyFont="1" applyFill="1" applyBorder="1"/>
    <xf numFmtId="0" fontId="14" fillId="2" borderId="4" xfId="0" applyFont="1" applyFill="1" applyBorder="1"/>
    <xf numFmtId="0" fontId="14" fillId="2" borderId="11" xfId="0" applyFont="1" applyFill="1" applyBorder="1"/>
    <xf numFmtId="165" fontId="9" fillId="2" borderId="11" xfId="1" applyNumberFormat="1" applyFont="1" applyFill="1" applyBorder="1"/>
    <xf numFmtId="167" fontId="9" fillId="2" borderId="11" xfId="1" applyNumberFormat="1" applyFont="1" applyFill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2" xfId="0" applyFont="1" applyBorder="1"/>
    <xf numFmtId="43" fontId="2" fillId="0" borderId="12" xfId="1" applyFont="1" applyBorder="1"/>
    <xf numFmtId="43" fontId="2" fillId="0" borderId="7" xfId="1" applyFont="1" applyBorder="1"/>
    <xf numFmtId="43" fontId="2" fillId="0" borderId="7" xfId="1" applyFont="1" applyFill="1" applyBorder="1"/>
    <xf numFmtId="0" fontId="8" fillId="2" borderId="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321469</xdr:colOff>
      <xdr:row>2</xdr:row>
      <xdr:rowOff>50005</xdr:rowOff>
    </xdr:from>
    <xdr:to>
      <xdr:col>11</xdr:col>
      <xdr:colOff>78582</xdr:colOff>
      <xdr:row>2</xdr:row>
      <xdr:rowOff>1003696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5269" y="1088230"/>
          <a:ext cx="2538413" cy="953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el.quiroz/Dropbox/Municipio/Transparencia%202014/Art.%2014/Fracc.%20IV%20Deudas%20y%20Emprestitos/Deuda%20P&#250;blica%20Bancaria%202015%20-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ciones con Ints"/>
      <sheetName val="Mar 16 - NO"/>
      <sheetName val="Feb 16 - NO"/>
      <sheetName val=".Dic 15 - NO."/>
      <sheetName val="Amortizaciones"/>
      <sheetName val="Dic 14 BANC NO SEPA Y AFIRME"/>
      <sheetName val="Dic 14 BANCOMER"/>
      <sheetName val="Abr 16"/>
      <sheetName val="Mar 16"/>
      <sheetName val="Feb 16"/>
      <sheetName val="Ene 16"/>
      <sheetName val="Nov 15"/>
      <sheetName val="Oct 15"/>
      <sheetName val="Sep 15"/>
      <sheetName val="Ago 15"/>
      <sheetName val="Jul 15"/>
      <sheetName val="Jun 15"/>
      <sheetName val="May 15"/>
      <sheetName val="Abr 15"/>
      <sheetName val="Mar 15"/>
      <sheetName val="Feb 15"/>
      <sheetName val="Ene 15"/>
      <sheetName val="Dic 14"/>
      <sheetName val="Nov 14"/>
      <sheetName val="Oct14"/>
      <sheetName val="Sep14"/>
      <sheetName val="Ago14"/>
      <sheetName val="Julio14"/>
      <sheetName val="Junio14"/>
      <sheetName val="Mayo14"/>
      <sheetName val="Abr14"/>
      <sheetName val="Mzo14"/>
      <sheetName val="Feb14"/>
      <sheetName val="Ene14"/>
      <sheetName val="Hoja1"/>
    </sheetNames>
    <sheetDataSet>
      <sheetData sheetId="0"/>
      <sheetData sheetId="1"/>
      <sheetData sheetId="2"/>
      <sheetData sheetId="3"/>
      <sheetData sheetId="4">
        <row r="36">
          <cell r="D36">
            <v>21603247.93</v>
          </cell>
          <cell r="J36">
            <v>12739299.32</v>
          </cell>
          <cell r="M36">
            <v>4692440.24</v>
          </cell>
          <cell r="P36">
            <v>5263158.3600000003</v>
          </cell>
          <cell r="S36">
            <v>1597474.08</v>
          </cell>
          <cell r="V36">
            <v>2402479</v>
          </cell>
          <cell r="AB36">
            <v>11635872</v>
          </cell>
          <cell r="AH36">
            <v>50000000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Y106"/>
  <sheetViews>
    <sheetView tabSelected="1" zoomScale="80" zoomScaleNormal="80" workbookViewId="0">
      <selection activeCell="C3" sqref="C3:P95"/>
    </sheetView>
  </sheetViews>
  <sheetFormatPr baseColWidth="10" defaultRowHeight="12" x14ac:dyDescent="0.2"/>
  <cols>
    <col min="1" max="2" width="3.7109375" style="1" customWidth="1"/>
    <col min="3" max="6" width="1.7109375" style="1" customWidth="1"/>
    <col min="7" max="7" width="26.85546875" style="1" customWidth="1"/>
    <col min="8" max="8" width="18.42578125" style="1" customWidth="1"/>
    <col min="9" max="9" width="53.5703125" style="1" customWidth="1"/>
    <col min="10" max="10" width="22.42578125" style="1" customWidth="1"/>
    <col min="11" max="11" width="19.28515625" style="1" bestFit="1" customWidth="1"/>
    <col min="12" max="12" width="17.7109375" style="1" bestFit="1" customWidth="1"/>
    <col min="13" max="13" width="20.7109375" style="1" bestFit="1" customWidth="1"/>
    <col min="14" max="14" width="12.5703125" style="1" customWidth="1"/>
    <col min="15" max="15" width="19.42578125" style="1" customWidth="1"/>
    <col min="16" max="16" width="24.140625" style="1" bestFit="1" customWidth="1"/>
    <col min="17" max="17" width="22" style="1" customWidth="1"/>
    <col min="18" max="18" width="18.42578125" style="1" bestFit="1" customWidth="1"/>
    <col min="19" max="19" width="17.42578125" style="1" bestFit="1" customWidth="1"/>
    <col min="20" max="20" width="17" style="1" bestFit="1" customWidth="1"/>
    <col min="21" max="21" width="18.140625" style="1" customWidth="1"/>
    <col min="22" max="22" width="14.5703125" style="1" bestFit="1" customWidth="1"/>
    <col min="23" max="23" width="13.42578125" style="1" bestFit="1" customWidth="1"/>
    <col min="24" max="16384" width="11.42578125" style="1"/>
  </cols>
  <sheetData>
    <row r="1" spans="3:20" ht="11.25" customHeight="1" x14ac:dyDescent="0.2">
      <c r="G1" s="1">
        <v>30</v>
      </c>
      <c r="H1" s="1" t="s">
        <v>0</v>
      </c>
      <c r="I1" s="1">
        <v>2016</v>
      </c>
    </row>
    <row r="2" spans="3:20" ht="70.5" customHeight="1" x14ac:dyDescent="0.2"/>
    <row r="3" spans="3:20" ht="81" customHeight="1" x14ac:dyDescent="0.2"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3:20" ht="35.25" customHeight="1" x14ac:dyDescent="0.3">
      <c r="C4" s="58" t="s">
        <v>1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60"/>
    </row>
    <row r="5" spans="3:20" ht="24" customHeight="1" x14ac:dyDescent="0.2">
      <c r="C5" s="61" t="s">
        <v>2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3"/>
    </row>
    <row r="6" spans="3:20" ht="15.75" x14ac:dyDescent="0.2">
      <c r="C6" s="64" t="str">
        <f>CONCATENATE("Al"," ",G1," de ",H1," de ",I1)</f>
        <v>Al 30 de Abril de 2016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6"/>
    </row>
    <row r="7" spans="3:20" ht="18" customHeight="1" x14ac:dyDescent="0.2">
      <c r="C7" s="67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9"/>
    </row>
    <row r="8" spans="3:20" ht="18" customHeight="1" x14ac:dyDescent="0.2"/>
    <row r="9" spans="3:20" s="2" customFormat="1" ht="12" customHeight="1" x14ac:dyDescent="0.2">
      <c r="C9" s="70" t="s">
        <v>3</v>
      </c>
      <c r="D9" s="71"/>
      <c r="E9" s="71"/>
      <c r="F9" s="71"/>
      <c r="G9" s="72"/>
      <c r="H9" s="76" t="s">
        <v>4</v>
      </c>
      <c r="I9" s="51" t="s">
        <v>5</v>
      </c>
      <c r="J9" s="51" t="s">
        <v>6</v>
      </c>
      <c r="K9" s="50" t="s">
        <v>7</v>
      </c>
      <c r="L9" s="50"/>
      <c r="M9" s="50"/>
      <c r="N9" s="50"/>
      <c r="O9" s="50"/>
      <c r="P9" s="49"/>
    </row>
    <row r="10" spans="3:20" s="2" customFormat="1" ht="15" customHeight="1" x14ac:dyDescent="0.2">
      <c r="C10" s="73"/>
      <c r="D10" s="74"/>
      <c r="E10" s="74"/>
      <c r="F10" s="74"/>
      <c r="G10" s="75"/>
      <c r="H10" s="77"/>
      <c r="I10" s="52"/>
      <c r="J10" s="52"/>
      <c r="K10" s="50" t="s">
        <v>8</v>
      </c>
      <c r="L10" s="50"/>
      <c r="M10" s="50"/>
      <c r="N10" s="51" t="s">
        <v>9</v>
      </c>
      <c r="O10" s="53" t="s">
        <v>10</v>
      </c>
      <c r="P10" s="55" t="str">
        <f>CONCATENATE("Al"," ",G1," de ",H1," de ",I1)</f>
        <v>Al 30 de Abril de 2016</v>
      </c>
    </row>
    <row r="11" spans="3:20" s="3" customFormat="1" ht="62.25" customHeight="1" x14ac:dyDescent="0.25">
      <c r="C11" s="73"/>
      <c r="D11" s="74"/>
      <c r="E11" s="74"/>
      <c r="F11" s="74"/>
      <c r="G11" s="75"/>
      <c r="H11" s="77"/>
      <c r="I11" s="52"/>
      <c r="J11" s="52"/>
      <c r="K11" s="48" t="s">
        <v>11</v>
      </c>
      <c r="L11" s="47" t="s">
        <v>12</v>
      </c>
      <c r="M11" s="48" t="s">
        <v>13</v>
      </c>
      <c r="N11" s="52"/>
      <c r="O11" s="54"/>
      <c r="P11" s="56"/>
    </row>
    <row r="12" spans="3:20" ht="6" customHeight="1" x14ac:dyDescent="0.2">
      <c r="C12" s="4"/>
      <c r="D12" s="5"/>
      <c r="E12" s="5"/>
      <c r="F12" s="5"/>
      <c r="G12" s="6"/>
      <c r="H12" s="4"/>
      <c r="I12" s="7"/>
      <c r="J12" s="8"/>
      <c r="K12" s="5"/>
      <c r="L12" s="7"/>
      <c r="M12" s="5"/>
      <c r="N12" s="7"/>
      <c r="O12" s="5"/>
      <c r="P12" s="7"/>
    </row>
    <row r="13" spans="3:20" x14ac:dyDescent="0.2">
      <c r="C13" s="9" t="s">
        <v>14</v>
      </c>
      <c r="D13" s="10"/>
      <c r="E13" s="10"/>
      <c r="F13" s="10"/>
      <c r="G13" s="11"/>
      <c r="H13" s="12"/>
      <c r="I13" s="13"/>
      <c r="J13" s="14"/>
      <c r="K13" s="15"/>
      <c r="L13" s="13"/>
      <c r="M13" s="10"/>
      <c r="N13" s="13"/>
      <c r="O13" s="10"/>
      <c r="P13" s="13"/>
    </row>
    <row r="14" spans="3:20" ht="6" customHeight="1" x14ac:dyDescent="0.2">
      <c r="C14" s="12"/>
      <c r="D14" s="10"/>
      <c r="E14" s="10"/>
      <c r="F14" s="10"/>
      <c r="G14" s="11"/>
      <c r="H14" s="12"/>
      <c r="I14" s="13"/>
      <c r="J14" s="14"/>
      <c r="K14" s="15"/>
      <c r="L14" s="13"/>
      <c r="M14" s="10"/>
      <c r="N14" s="13"/>
      <c r="O14" s="10"/>
      <c r="P14" s="13"/>
    </row>
    <row r="15" spans="3:20" x14ac:dyDescent="0.2">
      <c r="C15" s="12"/>
      <c r="D15" s="10"/>
      <c r="E15" s="10" t="s">
        <v>15</v>
      </c>
      <c r="F15" s="10"/>
      <c r="G15" s="11"/>
      <c r="I15" s="13"/>
      <c r="J15" s="13"/>
      <c r="L15" s="13"/>
      <c r="N15" s="13"/>
      <c r="P15" s="13"/>
      <c r="R15" s="16"/>
      <c r="T15" s="16"/>
    </row>
    <row r="16" spans="3:20" ht="6" customHeight="1" x14ac:dyDescent="0.2">
      <c r="C16" s="12"/>
      <c r="D16" s="10"/>
      <c r="E16" s="10"/>
      <c r="F16" s="10"/>
      <c r="G16" s="11"/>
      <c r="H16" s="12"/>
      <c r="I16" s="13"/>
      <c r="J16" s="14"/>
      <c r="K16" s="15"/>
      <c r="L16" s="13"/>
      <c r="M16" s="10"/>
      <c r="N16" s="13"/>
      <c r="O16" s="10"/>
      <c r="P16" s="13"/>
    </row>
    <row r="17" spans="3:22" x14ac:dyDescent="0.2">
      <c r="C17" s="12"/>
      <c r="D17" s="10"/>
      <c r="E17" s="10"/>
      <c r="F17" s="10"/>
      <c r="G17" s="11"/>
      <c r="H17" s="12" t="s">
        <v>16</v>
      </c>
      <c r="I17" s="17" t="s">
        <v>17</v>
      </c>
      <c r="J17" s="14">
        <v>64941685.229999997</v>
      </c>
      <c r="K17" s="15">
        <f>+[1]Amortizaciones!AH36</f>
        <v>50000000</v>
      </c>
      <c r="L17" s="14"/>
      <c r="M17" s="18">
        <f>+L17-K17</f>
        <v>-50000000</v>
      </c>
      <c r="N17" s="13"/>
      <c r="O17" s="18">
        <f>+M17</f>
        <v>-50000000</v>
      </c>
      <c r="P17" s="14">
        <f>+J17+O17</f>
        <v>14941685.229999997</v>
      </c>
      <c r="R17" s="16"/>
      <c r="T17" s="19"/>
      <c r="U17" s="20"/>
    </row>
    <row r="18" spans="3:22" x14ac:dyDescent="0.2">
      <c r="C18" s="12"/>
      <c r="D18" s="10"/>
      <c r="E18" s="10"/>
      <c r="F18" s="10"/>
      <c r="G18" s="11"/>
      <c r="H18" s="12"/>
      <c r="I18" s="17"/>
      <c r="J18" s="14"/>
      <c r="K18" s="15"/>
      <c r="L18" s="14"/>
      <c r="M18" s="18"/>
      <c r="N18" s="13"/>
      <c r="O18" s="18"/>
      <c r="P18" s="14"/>
      <c r="R18" s="16"/>
      <c r="T18" s="19"/>
      <c r="U18" s="20"/>
    </row>
    <row r="19" spans="3:22" x14ac:dyDescent="0.2">
      <c r="C19" s="12"/>
      <c r="D19" s="10"/>
      <c r="E19" s="10"/>
      <c r="F19" s="10"/>
      <c r="G19" s="11"/>
      <c r="H19" s="12" t="s">
        <v>16</v>
      </c>
      <c r="I19" s="17" t="s">
        <v>18</v>
      </c>
      <c r="J19" s="14">
        <v>0</v>
      </c>
      <c r="K19" s="15">
        <f>+[1]Amortizaciones!D36</f>
        <v>21603247.93</v>
      </c>
      <c r="L19" s="14"/>
      <c r="M19" s="18">
        <f>-K19</f>
        <v>-21603247.93</v>
      </c>
      <c r="N19" s="13"/>
      <c r="O19" s="18">
        <f>74839619+M19+6336503+6424955+6515091</f>
        <v>72512920.069999993</v>
      </c>
      <c r="P19" s="14">
        <f>+O19</f>
        <v>72512920.069999993</v>
      </c>
      <c r="T19" s="19"/>
      <c r="U19" s="20"/>
    </row>
    <row r="20" spans="3:22" x14ac:dyDescent="0.2">
      <c r="C20" s="12"/>
      <c r="D20" s="10"/>
      <c r="E20" s="10"/>
      <c r="F20" s="10"/>
      <c r="G20" s="11"/>
      <c r="H20" s="12"/>
      <c r="I20" s="17"/>
      <c r="J20" s="14"/>
      <c r="K20" s="15"/>
      <c r="L20" s="14"/>
      <c r="M20" s="18"/>
      <c r="N20" s="13"/>
      <c r="O20" s="18"/>
      <c r="P20" s="14"/>
      <c r="T20" s="19"/>
      <c r="U20" s="20"/>
    </row>
    <row r="21" spans="3:22" x14ac:dyDescent="0.2">
      <c r="C21" s="12"/>
      <c r="D21" s="10"/>
      <c r="E21" s="10"/>
      <c r="F21" s="10"/>
      <c r="G21" s="11"/>
      <c r="H21" s="12"/>
      <c r="I21" s="17" t="s">
        <v>19</v>
      </c>
      <c r="J21" s="14"/>
      <c r="K21" s="15"/>
      <c r="L21" s="14"/>
      <c r="M21" s="18"/>
      <c r="N21" s="13"/>
      <c r="O21" s="18"/>
      <c r="P21" s="14"/>
      <c r="R21" s="16"/>
      <c r="T21" s="19"/>
      <c r="U21" s="20"/>
    </row>
    <row r="22" spans="3:22" x14ac:dyDescent="0.2">
      <c r="C22" s="12"/>
      <c r="D22" s="10"/>
      <c r="E22" s="10"/>
      <c r="F22" s="10"/>
      <c r="G22" s="11"/>
      <c r="H22" s="12" t="s">
        <v>16</v>
      </c>
      <c r="I22" s="17" t="s">
        <v>20</v>
      </c>
      <c r="J22" s="14">
        <v>0</v>
      </c>
      <c r="K22" s="15">
        <f>+[1]Amortizaciones!J36</f>
        <v>12739299.32</v>
      </c>
      <c r="L22" s="14"/>
      <c r="M22" s="18">
        <f>-K22</f>
        <v>-12739299.32</v>
      </c>
      <c r="N22" s="13"/>
      <c r="O22" s="21">
        <f>41402723.31+M22+3184825.83+3184825.83+3184825.83</f>
        <v>38217901.479999997</v>
      </c>
      <c r="P22" s="14">
        <f>+O22</f>
        <v>38217901.479999997</v>
      </c>
      <c r="Q22" s="16"/>
      <c r="R22" s="16"/>
      <c r="S22" s="20"/>
      <c r="T22" s="19"/>
      <c r="U22" s="22"/>
      <c r="V22" s="20"/>
    </row>
    <row r="23" spans="3:22" x14ac:dyDescent="0.2">
      <c r="C23" s="12"/>
      <c r="D23" s="10"/>
      <c r="E23" s="10"/>
      <c r="F23" s="10"/>
      <c r="G23" s="11"/>
      <c r="H23" s="12"/>
      <c r="I23" s="17"/>
      <c r="J23" s="14"/>
      <c r="K23" s="15"/>
      <c r="L23" s="14"/>
      <c r="M23" s="18"/>
      <c r="N23" s="13"/>
      <c r="O23" s="18"/>
      <c r="P23" s="14"/>
      <c r="R23" s="16"/>
      <c r="T23" s="19"/>
      <c r="U23" s="22"/>
    </row>
    <row r="24" spans="3:22" x14ac:dyDescent="0.2">
      <c r="C24" s="12"/>
      <c r="D24" s="10"/>
      <c r="E24" s="10"/>
      <c r="F24" s="10"/>
      <c r="G24" s="11"/>
      <c r="H24" s="12"/>
      <c r="I24" s="17" t="s">
        <v>19</v>
      </c>
      <c r="J24" s="14"/>
      <c r="K24" s="15"/>
      <c r="L24" s="14"/>
      <c r="M24" s="18"/>
      <c r="N24" s="13"/>
      <c r="O24" s="18"/>
      <c r="P24" s="14"/>
      <c r="R24" s="16"/>
      <c r="T24" s="19"/>
      <c r="U24" s="22"/>
    </row>
    <row r="25" spans="3:22" x14ac:dyDescent="0.2">
      <c r="C25" s="12"/>
      <c r="D25" s="10"/>
      <c r="E25" s="10"/>
      <c r="F25" s="10"/>
      <c r="G25" s="11"/>
      <c r="H25" s="12" t="s">
        <v>16</v>
      </c>
      <c r="I25" s="17" t="s">
        <v>21</v>
      </c>
      <c r="J25" s="14">
        <v>0</v>
      </c>
      <c r="K25" s="15">
        <f>+[1]Amortizaciones!M36</f>
        <v>4692440.24</v>
      </c>
      <c r="L25" s="14"/>
      <c r="M25" s="18">
        <f>-K25</f>
        <v>-4692440.24</v>
      </c>
      <c r="N25" s="13"/>
      <c r="O25" s="18">
        <f>+M25+15250430.97+1173110.06+1173110.06+1173110.06</f>
        <v>14077320.910000002</v>
      </c>
      <c r="P25" s="14">
        <f>+O25</f>
        <v>14077320.910000002</v>
      </c>
      <c r="R25" s="16"/>
      <c r="S25" s="20"/>
      <c r="T25" s="19"/>
      <c r="U25" s="22"/>
      <c r="V25" s="20"/>
    </row>
    <row r="26" spans="3:22" x14ac:dyDescent="0.2">
      <c r="C26" s="12"/>
      <c r="D26" s="10"/>
      <c r="E26" s="10"/>
      <c r="F26" s="10"/>
      <c r="G26" s="11"/>
      <c r="H26" s="12"/>
      <c r="I26" s="17"/>
      <c r="J26" s="14"/>
      <c r="K26" s="15"/>
      <c r="L26" s="14"/>
      <c r="M26" s="18"/>
      <c r="N26" s="13"/>
      <c r="O26" s="18"/>
      <c r="P26" s="14"/>
      <c r="R26" s="16"/>
      <c r="T26" s="19"/>
      <c r="U26" s="22"/>
    </row>
    <row r="27" spans="3:22" x14ac:dyDescent="0.2">
      <c r="C27" s="12"/>
      <c r="D27" s="10"/>
      <c r="E27" s="10"/>
      <c r="F27" s="10"/>
      <c r="G27" s="11"/>
      <c r="H27" s="12"/>
      <c r="I27" s="17" t="s">
        <v>19</v>
      </c>
      <c r="J27" s="14"/>
      <c r="K27" s="15"/>
      <c r="L27" s="14"/>
      <c r="M27" s="18"/>
      <c r="N27" s="13"/>
      <c r="O27" s="18"/>
      <c r="P27" s="14"/>
      <c r="R27" s="16"/>
      <c r="T27" s="19"/>
      <c r="U27" s="22"/>
    </row>
    <row r="28" spans="3:22" x14ac:dyDescent="0.2">
      <c r="C28" s="12"/>
      <c r="D28" s="10"/>
      <c r="E28" s="10"/>
      <c r="F28" s="10"/>
      <c r="G28" s="11"/>
      <c r="H28" s="12" t="s">
        <v>16</v>
      </c>
      <c r="I28" s="17" t="s">
        <v>22</v>
      </c>
      <c r="J28" s="14">
        <v>0</v>
      </c>
      <c r="K28" s="15">
        <f>+[1]Amortizaciones!P36</f>
        <v>5263158.3600000003</v>
      </c>
      <c r="L28" s="14"/>
      <c r="M28" s="18">
        <f>-K28</f>
        <v>-5263158.3600000003</v>
      </c>
      <c r="N28" s="13"/>
      <c r="O28" s="18">
        <f>+M28+17105264.89+1315789.59+1315789.59+1315789.59</f>
        <v>15789475.300000001</v>
      </c>
      <c r="P28" s="14">
        <f>+O28</f>
        <v>15789475.300000001</v>
      </c>
      <c r="R28" s="16"/>
      <c r="S28" s="20"/>
      <c r="T28" s="19"/>
      <c r="U28" s="22"/>
      <c r="V28" s="20"/>
    </row>
    <row r="29" spans="3:22" x14ac:dyDescent="0.2">
      <c r="C29" s="12"/>
      <c r="D29" s="10"/>
      <c r="E29" s="10"/>
      <c r="F29" s="10"/>
      <c r="G29" s="11"/>
      <c r="H29" s="12"/>
      <c r="I29" s="17"/>
      <c r="J29" s="14"/>
      <c r="K29" s="15"/>
      <c r="L29" s="14"/>
      <c r="M29" s="18"/>
      <c r="N29" s="13"/>
      <c r="O29" s="18"/>
      <c r="P29" s="14"/>
      <c r="R29" s="16"/>
      <c r="T29" s="19"/>
      <c r="U29" s="22"/>
    </row>
    <row r="30" spans="3:22" x14ac:dyDescent="0.2">
      <c r="C30" s="12"/>
      <c r="D30" s="10"/>
      <c r="E30" s="10"/>
      <c r="F30" s="10"/>
      <c r="G30" s="11"/>
      <c r="H30" s="12"/>
      <c r="I30" s="17" t="s">
        <v>19</v>
      </c>
      <c r="J30" s="14"/>
      <c r="K30" s="15"/>
      <c r="L30" s="14"/>
      <c r="M30" s="18"/>
      <c r="N30" s="13"/>
      <c r="O30" s="18"/>
      <c r="P30" s="14"/>
      <c r="R30" s="16"/>
      <c r="T30" s="19"/>
      <c r="U30" s="22"/>
    </row>
    <row r="31" spans="3:22" x14ac:dyDescent="0.2">
      <c r="C31" s="12"/>
      <c r="D31" s="10"/>
      <c r="E31" s="10"/>
      <c r="F31" s="10"/>
      <c r="G31" s="11"/>
      <c r="H31" s="12" t="s">
        <v>16</v>
      </c>
      <c r="I31" s="17" t="s">
        <v>23</v>
      </c>
      <c r="J31" s="14">
        <v>0</v>
      </c>
      <c r="K31" s="15">
        <f>+[1]Amortizaciones!S36</f>
        <v>1597474.08</v>
      </c>
      <c r="L31" s="14"/>
      <c r="M31" s="18">
        <f>-K31</f>
        <v>-1597474.08</v>
      </c>
      <c r="N31" s="13"/>
      <c r="O31" s="18">
        <f>+M31+5191790.83+399368.52+399368.52+399368.52</f>
        <v>4792422.3100000005</v>
      </c>
      <c r="P31" s="14">
        <f>+O31</f>
        <v>4792422.3100000005</v>
      </c>
      <c r="R31" s="16"/>
      <c r="S31" s="20"/>
      <c r="T31" s="19"/>
      <c r="U31" s="22"/>
      <c r="V31" s="20"/>
    </row>
    <row r="32" spans="3:22" x14ac:dyDescent="0.2">
      <c r="C32" s="12"/>
      <c r="D32" s="10"/>
      <c r="E32" s="10"/>
      <c r="F32" s="10"/>
      <c r="G32" s="11"/>
      <c r="H32" s="12"/>
      <c r="I32" s="17"/>
      <c r="J32" s="14"/>
      <c r="K32" s="15"/>
      <c r="L32" s="14"/>
      <c r="M32" s="18"/>
      <c r="N32" s="13"/>
      <c r="O32" s="18"/>
      <c r="P32" s="14"/>
      <c r="R32" s="16"/>
      <c r="T32" s="19"/>
      <c r="U32" s="20"/>
    </row>
    <row r="33" spans="3:21" x14ac:dyDescent="0.2">
      <c r="C33" s="12"/>
      <c r="D33" s="10"/>
      <c r="E33" s="10"/>
      <c r="F33" s="10"/>
      <c r="G33" s="11"/>
      <c r="H33" s="12" t="s">
        <v>16</v>
      </c>
      <c r="I33" s="17" t="s">
        <v>24</v>
      </c>
      <c r="J33" s="14">
        <v>0</v>
      </c>
      <c r="K33" s="15">
        <f>+[1]Amortizaciones!V36</f>
        <v>2402479</v>
      </c>
      <c r="L33" s="14"/>
      <c r="M33" s="18">
        <f>-K33</f>
        <v>-2402479</v>
      </c>
      <c r="N33" s="13"/>
      <c r="O33" s="18">
        <f>7985034+M33+635763+638916+642084</f>
        <v>7499318</v>
      </c>
      <c r="P33" s="14">
        <f>+O33</f>
        <v>7499318</v>
      </c>
      <c r="R33" s="16"/>
      <c r="T33" s="19"/>
      <c r="U33" s="20"/>
    </row>
    <row r="34" spans="3:21" x14ac:dyDescent="0.2">
      <c r="C34" s="12"/>
      <c r="D34" s="10"/>
      <c r="E34" s="10"/>
      <c r="F34" s="10"/>
      <c r="G34" s="11"/>
      <c r="H34" s="12"/>
      <c r="I34" s="17"/>
      <c r="J34" s="14"/>
      <c r="K34" s="15"/>
      <c r="L34" s="14"/>
      <c r="M34" s="18"/>
      <c r="N34" s="13"/>
      <c r="O34" s="18"/>
      <c r="P34" s="14"/>
      <c r="R34" s="16"/>
      <c r="T34" s="19"/>
      <c r="U34" s="20"/>
    </row>
    <row r="35" spans="3:21" x14ac:dyDescent="0.2">
      <c r="C35" s="12"/>
      <c r="D35" s="10"/>
      <c r="E35" s="10"/>
      <c r="F35" s="10"/>
      <c r="G35" s="11"/>
      <c r="H35" s="12" t="s">
        <v>16</v>
      </c>
      <c r="I35" s="17" t="s">
        <v>25</v>
      </c>
      <c r="J35" s="14">
        <v>0</v>
      </c>
      <c r="K35" s="15">
        <f>+[1]Amortizaciones!AB36</f>
        <v>11635872</v>
      </c>
      <c r="L35" s="14"/>
      <c r="M35" s="18">
        <f>-K35</f>
        <v>-11635872</v>
      </c>
      <c r="N35" s="13"/>
      <c r="O35" s="18">
        <f>37816584+M35+2908968+2908968+2908968</f>
        <v>34907616</v>
      </c>
      <c r="P35" s="14">
        <f>+O35</f>
        <v>34907616</v>
      </c>
      <c r="R35" s="16"/>
      <c r="T35" s="19"/>
      <c r="U35" s="20"/>
    </row>
    <row r="36" spans="3:21" ht="6" customHeight="1" x14ac:dyDescent="0.2">
      <c r="C36" s="12"/>
      <c r="D36" s="10"/>
      <c r="E36" s="10"/>
      <c r="F36" s="10"/>
      <c r="G36" s="11"/>
      <c r="H36" s="12"/>
      <c r="I36" s="13"/>
      <c r="J36" s="14"/>
      <c r="K36" s="15"/>
      <c r="L36" s="13"/>
      <c r="M36" s="10"/>
      <c r="N36" s="13"/>
      <c r="O36" s="10"/>
      <c r="P36" s="13"/>
    </row>
    <row r="37" spans="3:21" x14ac:dyDescent="0.2">
      <c r="C37" s="12"/>
      <c r="D37" s="10" t="s">
        <v>26</v>
      </c>
      <c r="E37" s="10"/>
      <c r="F37" s="10"/>
      <c r="G37" s="11"/>
      <c r="H37" s="12"/>
      <c r="I37" s="13"/>
      <c r="J37" s="14"/>
      <c r="K37" s="15"/>
      <c r="L37" s="13"/>
      <c r="M37" s="10"/>
      <c r="N37" s="13"/>
      <c r="O37" s="10"/>
      <c r="P37" s="13"/>
    </row>
    <row r="38" spans="3:21" ht="6" customHeight="1" x14ac:dyDescent="0.2">
      <c r="C38" s="12"/>
      <c r="D38" s="10"/>
      <c r="E38" s="10"/>
      <c r="F38" s="10"/>
      <c r="G38" s="11"/>
      <c r="H38" s="12"/>
      <c r="I38" s="13"/>
      <c r="J38" s="14"/>
      <c r="K38" s="15"/>
      <c r="L38" s="13"/>
      <c r="M38" s="10"/>
      <c r="N38" s="13"/>
      <c r="O38" s="10"/>
      <c r="P38" s="13"/>
    </row>
    <row r="39" spans="3:21" x14ac:dyDescent="0.2">
      <c r="C39" s="12"/>
      <c r="D39" s="10"/>
      <c r="E39" s="10" t="s">
        <v>27</v>
      </c>
      <c r="F39" s="10"/>
      <c r="G39" s="11"/>
      <c r="H39" s="12"/>
      <c r="I39" s="13"/>
      <c r="J39" s="14"/>
      <c r="K39" s="15"/>
      <c r="L39" s="13"/>
      <c r="M39" s="10"/>
      <c r="N39" s="13"/>
      <c r="O39" s="10"/>
      <c r="P39" s="13"/>
    </row>
    <row r="40" spans="3:21" x14ac:dyDescent="0.2">
      <c r="C40" s="12"/>
      <c r="D40" s="10"/>
      <c r="E40" s="10" t="s">
        <v>28</v>
      </c>
      <c r="F40" s="10"/>
      <c r="G40" s="11"/>
      <c r="H40" s="12"/>
      <c r="I40" s="13"/>
      <c r="J40" s="14"/>
      <c r="K40" s="15"/>
      <c r="L40" s="13"/>
      <c r="M40" s="10"/>
      <c r="N40" s="13"/>
      <c r="O40" s="10"/>
      <c r="P40" s="13"/>
    </row>
    <row r="41" spans="3:21" x14ac:dyDescent="0.2">
      <c r="C41" s="12"/>
      <c r="D41" s="10"/>
      <c r="E41" s="10" t="s">
        <v>29</v>
      </c>
      <c r="F41" s="10"/>
      <c r="G41" s="11"/>
      <c r="H41" s="12"/>
      <c r="I41" s="13"/>
      <c r="J41" s="14"/>
      <c r="K41" s="15"/>
      <c r="L41" s="13"/>
      <c r="M41" s="10"/>
      <c r="N41" s="13"/>
      <c r="O41" s="10"/>
      <c r="P41" s="13"/>
    </row>
    <row r="42" spans="3:21" ht="6" customHeight="1" x14ac:dyDescent="0.2">
      <c r="C42" s="12"/>
      <c r="D42" s="10"/>
      <c r="E42" s="10"/>
      <c r="F42" s="10"/>
      <c r="G42" s="11"/>
      <c r="H42" s="12"/>
      <c r="I42" s="13"/>
      <c r="J42" s="14"/>
      <c r="K42" s="15"/>
      <c r="L42" s="13"/>
      <c r="M42" s="10"/>
      <c r="N42" s="13"/>
      <c r="O42" s="10"/>
      <c r="P42" s="13"/>
    </row>
    <row r="43" spans="3:21" x14ac:dyDescent="0.2">
      <c r="C43" s="12"/>
      <c r="D43" s="10" t="s">
        <v>30</v>
      </c>
      <c r="E43" s="10"/>
      <c r="F43" s="10"/>
      <c r="G43" s="11"/>
      <c r="H43" s="12"/>
      <c r="I43" s="13"/>
      <c r="J43" s="14"/>
      <c r="K43" s="15"/>
      <c r="L43" s="13"/>
      <c r="M43" s="10"/>
      <c r="N43" s="13"/>
      <c r="O43" s="10"/>
      <c r="P43" s="13"/>
    </row>
    <row r="44" spans="3:21" ht="6" customHeight="1" x14ac:dyDescent="0.2">
      <c r="C44" s="12"/>
      <c r="D44" s="10"/>
      <c r="E44" s="10"/>
      <c r="F44" s="10"/>
      <c r="G44" s="11"/>
      <c r="H44" s="12"/>
      <c r="I44" s="13"/>
      <c r="J44" s="14"/>
      <c r="K44" s="15"/>
      <c r="L44" s="13"/>
      <c r="M44" s="10"/>
      <c r="N44" s="13"/>
      <c r="O44" s="10"/>
      <c r="P44" s="13"/>
    </row>
    <row r="45" spans="3:21" x14ac:dyDescent="0.2">
      <c r="C45" s="12"/>
      <c r="D45" s="10"/>
      <c r="E45" s="10" t="s">
        <v>31</v>
      </c>
      <c r="F45" s="10"/>
      <c r="G45" s="11"/>
      <c r="H45" s="12"/>
      <c r="I45" s="13"/>
      <c r="J45" s="14"/>
      <c r="K45" s="15"/>
      <c r="L45" s="13"/>
      <c r="M45" s="10"/>
      <c r="N45" s="13"/>
      <c r="O45" s="10"/>
      <c r="P45" s="13"/>
    </row>
    <row r="46" spans="3:21" x14ac:dyDescent="0.2">
      <c r="C46" s="12"/>
      <c r="D46" s="10"/>
      <c r="E46" s="10" t="s">
        <v>32</v>
      </c>
      <c r="F46" s="10"/>
      <c r="G46" s="11"/>
      <c r="H46" s="12"/>
      <c r="I46" s="13"/>
      <c r="J46" s="14"/>
      <c r="K46" s="15"/>
      <c r="L46" s="13"/>
      <c r="M46" s="10"/>
      <c r="N46" s="13"/>
      <c r="O46" s="10"/>
      <c r="P46" s="13"/>
    </row>
    <row r="47" spans="3:21" x14ac:dyDescent="0.2">
      <c r="C47" s="12"/>
      <c r="D47" s="10"/>
      <c r="E47" s="10" t="s">
        <v>33</v>
      </c>
      <c r="F47" s="10"/>
      <c r="G47" s="11"/>
      <c r="H47" s="12"/>
      <c r="I47" s="13"/>
      <c r="J47" s="14"/>
      <c r="K47" s="15"/>
      <c r="L47" s="13"/>
      <c r="M47" s="10"/>
      <c r="N47" s="13"/>
      <c r="O47" s="10"/>
      <c r="P47" s="13"/>
    </row>
    <row r="48" spans="3:21" x14ac:dyDescent="0.2">
      <c r="C48" s="12"/>
      <c r="D48" s="10"/>
      <c r="E48" s="10" t="s">
        <v>28</v>
      </c>
      <c r="F48" s="10"/>
      <c r="G48" s="11"/>
      <c r="H48" s="12"/>
      <c r="I48" s="13"/>
      <c r="J48" s="14"/>
      <c r="K48" s="15"/>
      <c r="L48" s="13"/>
      <c r="M48" s="10"/>
      <c r="N48" s="13"/>
      <c r="O48" s="10"/>
      <c r="P48" s="13"/>
    </row>
    <row r="49" spans="3:25" x14ac:dyDescent="0.2">
      <c r="C49" s="12"/>
      <c r="D49" s="10"/>
      <c r="E49" s="10" t="s">
        <v>29</v>
      </c>
      <c r="F49" s="10"/>
      <c r="G49" s="11"/>
      <c r="H49" s="12"/>
      <c r="I49" s="13"/>
      <c r="J49" s="14"/>
      <c r="K49" s="15"/>
      <c r="L49" s="13"/>
      <c r="M49" s="10"/>
      <c r="N49" s="13"/>
      <c r="O49" s="10"/>
      <c r="P49" s="13"/>
      <c r="U49" s="16"/>
    </row>
    <row r="50" spans="3:25" ht="6" customHeight="1" x14ac:dyDescent="0.2">
      <c r="C50" s="12"/>
      <c r="D50" s="10"/>
      <c r="E50" s="10"/>
      <c r="F50" s="10"/>
      <c r="G50" s="11"/>
      <c r="H50" s="12"/>
      <c r="I50" s="13"/>
      <c r="J50" s="14"/>
      <c r="K50" s="15"/>
      <c r="L50" s="13"/>
      <c r="M50" s="10"/>
      <c r="N50" s="13"/>
      <c r="O50" s="10"/>
      <c r="P50" s="13"/>
    </row>
    <row r="51" spans="3:25" x14ac:dyDescent="0.2">
      <c r="C51" s="12"/>
      <c r="D51" s="10" t="s">
        <v>34</v>
      </c>
      <c r="E51" s="10"/>
      <c r="F51" s="10"/>
      <c r="G51" s="11"/>
      <c r="H51" s="12"/>
      <c r="I51" s="13"/>
      <c r="J51" s="23">
        <f>+SUM(J17:J35)</f>
        <v>64941685.229999997</v>
      </c>
      <c r="K51" s="23">
        <f>+SUM(K17:K35)</f>
        <v>109933970.92999999</v>
      </c>
      <c r="L51" s="24"/>
      <c r="M51" s="25">
        <f>+SUM(M17:M35)</f>
        <v>-109933970.92999999</v>
      </c>
      <c r="N51" s="24"/>
      <c r="O51" s="23">
        <f>+SUM(O17:O35)</f>
        <v>137796974.06999999</v>
      </c>
      <c r="P51" s="23">
        <f>+SUM(P17:P35)</f>
        <v>202738659.29999998</v>
      </c>
    </row>
    <row r="52" spans="3:25" ht="6" customHeight="1" x14ac:dyDescent="0.2">
      <c r="C52" s="12"/>
      <c r="D52" s="10"/>
      <c r="E52" s="10"/>
      <c r="F52" s="10"/>
      <c r="G52" s="11"/>
      <c r="H52" s="12"/>
      <c r="I52" s="13"/>
      <c r="J52" s="14"/>
      <c r="K52" s="15"/>
      <c r="L52" s="13"/>
      <c r="M52" s="10"/>
      <c r="N52" s="13"/>
      <c r="O52" s="10"/>
      <c r="P52" s="13"/>
      <c r="R52" s="26"/>
      <c r="S52" s="26"/>
      <c r="T52" s="26"/>
      <c r="U52" s="26"/>
      <c r="V52" s="26"/>
      <c r="W52" s="26"/>
      <c r="X52" s="26"/>
      <c r="Y52" s="26"/>
    </row>
    <row r="53" spans="3:25" x14ac:dyDescent="0.2">
      <c r="C53" s="12"/>
      <c r="D53" s="10"/>
      <c r="E53" s="10" t="s">
        <v>35</v>
      </c>
      <c r="F53" s="10"/>
      <c r="G53" s="11"/>
      <c r="H53" s="12"/>
      <c r="I53" s="13"/>
      <c r="J53" s="14"/>
      <c r="K53" s="15"/>
      <c r="L53" s="13"/>
      <c r="M53" s="10"/>
      <c r="N53" s="13"/>
      <c r="O53" s="10"/>
      <c r="P53" s="13"/>
      <c r="R53" s="26"/>
      <c r="S53" s="26"/>
      <c r="T53" s="26"/>
      <c r="U53" s="26"/>
      <c r="V53" s="26"/>
      <c r="W53" s="26"/>
      <c r="X53" s="26"/>
      <c r="Y53" s="26"/>
    </row>
    <row r="54" spans="3:25" ht="6" customHeight="1" x14ac:dyDescent="0.2">
      <c r="C54" s="12"/>
      <c r="D54" s="10"/>
      <c r="E54" s="10"/>
      <c r="F54" s="10"/>
      <c r="G54" s="11"/>
      <c r="H54" s="12"/>
      <c r="I54" s="13"/>
      <c r="J54" s="14"/>
      <c r="K54" s="15"/>
      <c r="L54" s="13"/>
      <c r="M54" s="10"/>
      <c r="N54" s="13"/>
      <c r="O54" s="10"/>
      <c r="P54" s="13"/>
      <c r="R54" s="26"/>
      <c r="S54" s="26"/>
      <c r="T54" s="26"/>
      <c r="U54" s="26"/>
      <c r="V54" s="26"/>
      <c r="W54" s="26"/>
      <c r="X54" s="26"/>
      <c r="Y54" s="26"/>
    </row>
    <row r="55" spans="3:25" x14ac:dyDescent="0.2">
      <c r="C55" s="12"/>
      <c r="D55" s="10" t="s">
        <v>26</v>
      </c>
      <c r="E55" s="10"/>
      <c r="F55" s="10"/>
      <c r="G55" s="11"/>
      <c r="H55" s="12"/>
      <c r="I55" s="13"/>
      <c r="J55" s="14"/>
      <c r="K55" s="15"/>
      <c r="L55" s="13"/>
      <c r="M55" s="10"/>
      <c r="N55" s="13"/>
      <c r="O55" s="10"/>
      <c r="P55" s="13"/>
      <c r="R55" s="26"/>
      <c r="S55" s="26"/>
      <c r="T55" s="26"/>
      <c r="U55" s="27"/>
      <c r="V55" s="26"/>
      <c r="W55" s="26"/>
      <c r="X55" s="26"/>
      <c r="Y55" s="26"/>
    </row>
    <row r="56" spans="3:25" ht="6" customHeight="1" x14ac:dyDescent="0.2">
      <c r="C56" s="12"/>
      <c r="D56" s="10"/>
      <c r="E56" s="10"/>
      <c r="F56" s="10"/>
      <c r="G56" s="11"/>
      <c r="H56" s="12"/>
      <c r="I56" s="13"/>
      <c r="J56" s="14"/>
      <c r="K56" s="15"/>
      <c r="L56" s="13"/>
      <c r="M56" s="10"/>
      <c r="N56" s="13"/>
      <c r="O56" s="10"/>
      <c r="P56" s="13"/>
      <c r="R56" s="26"/>
      <c r="S56" s="26"/>
      <c r="T56" s="26"/>
      <c r="U56" s="26"/>
      <c r="V56" s="26"/>
      <c r="W56" s="26"/>
      <c r="X56" s="26"/>
      <c r="Y56" s="26"/>
    </row>
    <row r="57" spans="3:25" x14ac:dyDescent="0.2">
      <c r="C57" s="12"/>
      <c r="D57" s="10"/>
      <c r="E57" s="10" t="s">
        <v>27</v>
      </c>
      <c r="F57" s="10"/>
      <c r="G57" s="11"/>
      <c r="H57" s="12"/>
      <c r="I57" s="13"/>
      <c r="J57" s="14"/>
      <c r="K57" s="15"/>
      <c r="L57" s="13"/>
      <c r="M57" s="28"/>
      <c r="N57" s="13"/>
      <c r="O57" s="10"/>
      <c r="P57" s="29"/>
      <c r="R57" s="26"/>
      <c r="S57" s="26"/>
      <c r="T57" s="26"/>
      <c r="U57" s="27"/>
      <c r="V57" s="26"/>
      <c r="W57" s="26"/>
      <c r="X57" s="26"/>
      <c r="Y57" s="26"/>
    </row>
    <row r="58" spans="3:25" x14ac:dyDescent="0.2">
      <c r="C58" s="12"/>
      <c r="D58" s="10"/>
      <c r="E58" s="10"/>
      <c r="F58" s="10"/>
      <c r="G58" s="11"/>
      <c r="H58" s="12" t="s">
        <v>16</v>
      </c>
      <c r="I58" s="17" t="s">
        <v>18</v>
      </c>
      <c r="J58" s="14">
        <v>554845874.70999992</v>
      </c>
      <c r="K58" s="15"/>
      <c r="L58" s="13"/>
      <c r="M58" s="18"/>
      <c r="N58" s="13"/>
      <c r="O58" s="18">
        <f>-74839619-6336503-6424955-6515091</f>
        <v>-94116168</v>
      </c>
      <c r="P58" s="14">
        <f>+J58+O58</f>
        <v>460729706.70999992</v>
      </c>
      <c r="R58" s="27"/>
      <c r="S58" s="27"/>
      <c r="T58" s="19"/>
      <c r="U58" s="20"/>
      <c r="V58" s="26"/>
      <c r="W58" s="26"/>
      <c r="X58" s="26"/>
      <c r="Y58" s="26"/>
    </row>
    <row r="59" spans="3:25" x14ac:dyDescent="0.2">
      <c r="C59" s="12"/>
      <c r="D59" s="10"/>
      <c r="E59" s="10"/>
      <c r="F59" s="10"/>
      <c r="G59" s="11"/>
      <c r="H59" s="12"/>
      <c r="I59" s="17"/>
      <c r="J59" s="14"/>
      <c r="K59" s="15"/>
      <c r="L59" s="13"/>
      <c r="M59" s="28"/>
      <c r="N59" s="13"/>
      <c r="O59" s="28"/>
      <c r="P59" s="14"/>
      <c r="R59" s="27"/>
      <c r="S59" s="27"/>
      <c r="T59" s="26"/>
      <c r="U59" s="27"/>
      <c r="V59" s="26"/>
      <c r="W59" s="26"/>
      <c r="X59" s="26"/>
      <c r="Y59" s="26"/>
    </row>
    <row r="60" spans="3:25" x14ac:dyDescent="0.2">
      <c r="C60" s="12"/>
      <c r="D60" s="10"/>
      <c r="E60" s="10"/>
      <c r="F60" s="10"/>
      <c r="G60" s="11"/>
      <c r="H60" s="12"/>
      <c r="I60" s="17" t="s">
        <v>19</v>
      </c>
      <c r="J60" s="14"/>
      <c r="K60" s="15"/>
      <c r="L60" s="13"/>
      <c r="M60" s="10"/>
      <c r="N60" s="13"/>
      <c r="O60" s="10"/>
      <c r="P60" s="23"/>
      <c r="R60" s="27"/>
      <c r="S60" s="27"/>
      <c r="T60" s="26"/>
      <c r="U60" s="26"/>
      <c r="V60" s="26"/>
      <c r="W60" s="26"/>
      <c r="X60" s="26"/>
      <c r="Y60" s="26"/>
    </row>
    <row r="61" spans="3:25" x14ac:dyDescent="0.2">
      <c r="C61" s="12"/>
      <c r="D61" s="10"/>
      <c r="E61" s="10"/>
      <c r="F61" s="10"/>
      <c r="G61" s="11"/>
      <c r="H61" s="12" t="s">
        <v>16</v>
      </c>
      <c r="I61" s="17" t="s">
        <v>20</v>
      </c>
      <c r="J61" s="14">
        <v>671997977.88999999</v>
      </c>
      <c r="K61" s="15"/>
      <c r="L61" s="13"/>
      <c r="M61" s="18"/>
      <c r="N61" s="13"/>
      <c r="O61" s="21">
        <f>-41402723.3144156-3184825.83-3184825.83-3184825.83</f>
        <v>-50957200.804415591</v>
      </c>
      <c r="P61" s="14">
        <f>+J61+O61</f>
        <v>621040777.0855844</v>
      </c>
      <c r="Q61" s="20"/>
      <c r="R61" s="27"/>
      <c r="S61" s="27"/>
      <c r="T61" s="19"/>
      <c r="U61" s="20"/>
      <c r="V61" s="26"/>
      <c r="W61" s="26"/>
      <c r="X61" s="26"/>
      <c r="Y61" s="26"/>
    </row>
    <row r="62" spans="3:25" x14ac:dyDescent="0.2">
      <c r="C62" s="12"/>
      <c r="D62" s="10"/>
      <c r="E62" s="10"/>
      <c r="F62" s="10"/>
      <c r="G62" s="11"/>
      <c r="H62" s="12"/>
      <c r="I62" s="17"/>
      <c r="J62" s="14"/>
      <c r="K62" s="15"/>
      <c r="L62" s="13"/>
      <c r="M62" s="10"/>
      <c r="N62" s="13"/>
      <c r="O62" s="10"/>
      <c r="P62" s="14"/>
      <c r="R62" s="27"/>
      <c r="S62" s="27"/>
      <c r="T62" s="26"/>
      <c r="U62" s="26"/>
      <c r="V62" s="26"/>
      <c r="W62" s="26"/>
      <c r="X62" s="26"/>
      <c r="Y62" s="26"/>
    </row>
    <row r="63" spans="3:25" x14ac:dyDescent="0.2">
      <c r="C63" s="12"/>
      <c r="D63" s="10"/>
      <c r="E63" s="10"/>
      <c r="F63" s="10"/>
      <c r="G63" s="11"/>
      <c r="H63" s="12"/>
      <c r="I63" s="17" t="s">
        <v>19</v>
      </c>
      <c r="J63" s="14"/>
      <c r="K63" s="15"/>
      <c r="L63" s="13"/>
      <c r="M63" s="10"/>
      <c r="N63" s="13"/>
      <c r="O63" s="10"/>
      <c r="P63" s="14"/>
      <c r="R63" s="27"/>
      <c r="S63" s="27"/>
      <c r="T63" s="26"/>
      <c r="U63" s="27"/>
      <c r="V63" s="26"/>
      <c r="W63" s="26"/>
      <c r="X63" s="26"/>
      <c r="Y63" s="26"/>
    </row>
    <row r="64" spans="3:25" x14ac:dyDescent="0.2">
      <c r="C64" s="12"/>
      <c r="D64" s="10"/>
      <c r="E64" s="10"/>
      <c r="F64" s="10"/>
      <c r="G64" s="11"/>
      <c r="H64" s="12" t="s">
        <v>16</v>
      </c>
      <c r="I64" s="17" t="s">
        <v>21</v>
      </c>
      <c r="J64" s="14">
        <v>247526199.97999999</v>
      </c>
      <c r="K64" s="15"/>
      <c r="L64" s="13"/>
      <c r="M64" s="18"/>
      <c r="N64" s="13"/>
      <c r="O64" s="18">
        <f>-15250430.9731652-1173110.06-1173110.06-1173110.06</f>
        <v>-18769761.153165199</v>
      </c>
      <c r="P64" s="14">
        <f>+J64+O64</f>
        <v>228756438.8268348</v>
      </c>
      <c r="R64" s="27"/>
      <c r="S64" s="27"/>
      <c r="T64" s="26"/>
      <c r="U64" s="27"/>
      <c r="V64" s="26"/>
      <c r="W64" s="26"/>
      <c r="X64" s="26"/>
      <c r="Y64" s="26"/>
    </row>
    <row r="65" spans="3:25" x14ac:dyDescent="0.2">
      <c r="C65" s="12"/>
      <c r="D65" s="10"/>
      <c r="E65" s="10"/>
      <c r="F65" s="10"/>
      <c r="G65" s="11"/>
      <c r="H65" s="12"/>
      <c r="I65" s="17"/>
      <c r="J65" s="14"/>
      <c r="K65" s="15"/>
      <c r="L65" s="13"/>
      <c r="M65" s="18"/>
      <c r="N65" s="13"/>
      <c r="O65" s="18"/>
      <c r="P65" s="14"/>
      <c r="R65" s="27"/>
      <c r="S65" s="27"/>
      <c r="T65" s="26"/>
      <c r="U65" s="27"/>
      <c r="V65" s="26"/>
      <c r="W65" s="26"/>
      <c r="X65" s="26"/>
      <c r="Y65" s="26"/>
    </row>
    <row r="66" spans="3:25" x14ac:dyDescent="0.2">
      <c r="C66" s="12"/>
      <c r="D66" s="10"/>
      <c r="E66" s="10"/>
      <c r="F66" s="10"/>
      <c r="G66" s="11"/>
      <c r="H66" s="12"/>
      <c r="I66" s="17" t="s">
        <v>19</v>
      </c>
      <c r="J66" s="14"/>
      <c r="K66" s="15"/>
      <c r="L66" s="13"/>
      <c r="M66" s="18"/>
      <c r="N66" s="13"/>
      <c r="O66" s="18"/>
      <c r="P66" s="14"/>
      <c r="R66" s="27"/>
      <c r="S66" s="27"/>
      <c r="T66" s="26"/>
      <c r="U66" s="27"/>
      <c r="V66" s="26"/>
      <c r="W66" s="26"/>
      <c r="X66" s="26"/>
      <c r="Y66" s="26"/>
    </row>
    <row r="67" spans="3:25" x14ac:dyDescent="0.2">
      <c r="C67" s="12"/>
      <c r="D67" s="10"/>
      <c r="E67" s="10"/>
      <c r="F67" s="10"/>
      <c r="G67" s="11"/>
      <c r="H67" s="12" t="s">
        <v>16</v>
      </c>
      <c r="I67" s="17" t="s">
        <v>36</v>
      </c>
      <c r="J67" s="14">
        <v>277631576.97000003</v>
      </c>
      <c r="K67" s="15"/>
      <c r="L67" s="13"/>
      <c r="M67" s="18"/>
      <c r="N67" s="13"/>
      <c r="O67" s="18">
        <f>-17105264.8866589-1315789.59-1315789.59-1315789.59</f>
        <v>-21052633.656658899</v>
      </c>
      <c r="P67" s="14">
        <f>+J67+O67</f>
        <v>256578943.31334114</v>
      </c>
      <c r="R67" s="27"/>
      <c r="S67" s="27"/>
      <c r="T67" s="26"/>
      <c r="U67" s="27"/>
      <c r="V67" s="26"/>
      <c r="W67" s="26"/>
      <c r="X67" s="26"/>
      <c r="Y67" s="26"/>
    </row>
    <row r="68" spans="3:25" x14ac:dyDescent="0.2">
      <c r="C68" s="12"/>
      <c r="D68" s="10"/>
      <c r="E68" s="10"/>
      <c r="F68" s="10"/>
      <c r="G68" s="11"/>
      <c r="H68" s="12"/>
      <c r="I68" s="17"/>
      <c r="J68" s="14"/>
      <c r="K68" s="15"/>
      <c r="L68" s="13"/>
      <c r="M68" s="18"/>
      <c r="N68" s="13"/>
      <c r="O68" s="18"/>
      <c r="P68" s="14"/>
      <c r="R68" s="27"/>
      <c r="S68" s="27"/>
      <c r="T68" s="26"/>
      <c r="U68" s="27"/>
      <c r="V68" s="26"/>
      <c r="W68" s="26"/>
      <c r="X68" s="26"/>
      <c r="Y68" s="26"/>
    </row>
    <row r="69" spans="3:25" x14ac:dyDescent="0.2">
      <c r="C69" s="12"/>
      <c r="D69" s="10"/>
      <c r="E69" s="10"/>
      <c r="F69" s="10"/>
      <c r="G69" s="11"/>
      <c r="H69" s="12"/>
      <c r="I69" s="17" t="s">
        <v>19</v>
      </c>
      <c r="J69" s="14"/>
      <c r="K69" s="15"/>
      <c r="L69" s="13"/>
      <c r="M69" s="18"/>
      <c r="N69" s="13"/>
      <c r="O69" s="18"/>
      <c r="P69" s="14"/>
      <c r="R69" s="27"/>
      <c r="S69" s="27"/>
      <c r="T69" s="26"/>
      <c r="U69" s="27"/>
      <c r="V69" s="26"/>
      <c r="W69" s="26"/>
      <c r="X69" s="26"/>
      <c r="Y69" s="26"/>
    </row>
    <row r="70" spans="3:25" x14ac:dyDescent="0.2">
      <c r="C70" s="12"/>
      <c r="D70" s="10"/>
      <c r="E70" s="10"/>
      <c r="F70" s="10"/>
      <c r="G70" s="11"/>
      <c r="H70" s="12" t="s">
        <v>16</v>
      </c>
      <c r="I70" s="17" t="s">
        <v>23</v>
      </c>
      <c r="J70" s="14">
        <v>84266750.330000013</v>
      </c>
      <c r="K70" s="15"/>
      <c r="L70" s="13"/>
      <c r="M70" s="18"/>
      <c r="N70" s="13"/>
      <c r="O70" s="18">
        <f>-5191790.82576032-399368.52-399368.52-399368.52</f>
        <v>-6389896.3857603185</v>
      </c>
      <c r="P70" s="14">
        <f>+J70+O70</f>
        <v>77876853.944239691</v>
      </c>
      <c r="R70" s="27"/>
      <c r="S70" s="27"/>
      <c r="T70" s="26"/>
      <c r="U70" s="27"/>
      <c r="V70" s="26"/>
      <c r="W70" s="26"/>
      <c r="X70" s="26"/>
      <c r="Y70" s="26"/>
    </row>
    <row r="71" spans="3:25" x14ac:dyDescent="0.2">
      <c r="C71" s="12"/>
      <c r="D71" s="10"/>
      <c r="E71" s="10"/>
      <c r="F71" s="10"/>
      <c r="G71" s="11"/>
      <c r="H71" s="12"/>
      <c r="I71" s="17"/>
      <c r="J71" s="14"/>
      <c r="K71" s="15"/>
      <c r="L71" s="13"/>
      <c r="M71" s="10"/>
      <c r="N71" s="13"/>
      <c r="O71" s="10"/>
      <c r="P71" s="14"/>
      <c r="R71" s="27"/>
      <c r="S71" s="27"/>
      <c r="T71" s="26"/>
      <c r="U71" s="27"/>
      <c r="V71" s="26"/>
      <c r="W71" s="26"/>
      <c r="X71" s="26"/>
      <c r="Y71" s="26"/>
    </row>
    <row r="72" spans="3:25" x14ac:dyDescent="0.2">
      <c r="C72" s="12"/>
      <c r="D72" s="10"/>
      <c r="E72" s="10"/>
      <c r="F72" s="10"/>
      <c r="G72" s="11"/>
      <c r="H72" s="12" t="s">
        <v>16</v>
      </c>
      <c r="I72" s="17" t="s">
        <v>24</v>
      </c>
      <c r="J72" s="14">
        <v>73071296.801253691</v>
      </c>
      <c r="K72" s="15"/>
      <c r="L72" s="13"/>
      <c r="M72" s="18"/>
      <c r="N72" s="13"/>
      <c r="O72" s="18">
        <f>-7985034-635763-638916-642084</f>
        <v>-9901797</v>
      </c>
      <c r="P72" s="14">
        <f>+J72+O72</f>
        <v>63169499.801253691</v>
      </c>
      <c r="R72" s="27"/>
      <c r="S72" s="27"/>
      <c r="T72" s="19"/>
      <c r="U72" s="20"/>
      <c r="V72" s="26"/>
      <c r="W72" s="26"/>
      <c r="X72" s="26"/>
      <c r="Y72" s="26"/>
    </row>
    <row r="73" spans="3:25" x14ac:dyDescent="0.2">
      <c r="C73" s="12"/>
      <c r="D73" s="10"/>
      <c r="E73" s="10"/>
      <c r="F73" s="10"/>
      <c r="G73" s="11"/>
      <c r="H73" s="12"/>
      <c r="I73" s="17"/>
      <c r="J73" s="14"/>
      <c r="K73" s="15"/>
      <c r="L73" s="13"/>
      <c r="M73" s="10"/>
      <c r="N73" s="13"/>
      <c r="O73" s="10"/>
      <c r="P73" s="14"/>
      <c r="R73" s="27"/>
      <c r="S73" s="27"/>
      <c r="T73" s="26"/>
      <c r="U73" s="27"/>
      <c r="V73" s="26"/>
      <c r="W73" s="26"/>
      <c r="X73" s="26"/>
      <c r="Y73" s="26"/>
    </row>
    <row r="74" spans="3:25" ht="12" customHeight="1" x14ac:dyDescent="0.2">
      <c r="C74" s="12"/>
      <c r="D74" s="10"/>
      <c r="E74" s="10"/>
      <c r="F74" s="10"/>
      <c r="G74" s="11"/>
      <c r="H74" s="12" t="s">
        <v>16</v>
      </c>
      <c r="I74" s="17" t="s">
        <v>25</v>
      </c>
      <c r="J74" s="14">
        <v>81451096</v>
      </c>
      <c r="K74" s="15"/>
      <c r="L74" s="14"/>
      <c r="M74" s="18"/>
      <c r="N74" s="13"/>
      <c r="O74" s="18">
        <f>-37816584-2908968-2908968-2908968</f>
        <v>-46543488</v>
      </c>
      <c r="P74" s="14">
        <f>+J74+O74</f>
        <v>34907608</v>
      </c>
      <c r="R74" s="27"/>
      <c r="S74" s="27"/>
      <c r="T74" s="19"/>
      <c r="U74" s="20"/>
      <c r="V74" s="26"/>
      <c r="W74" s="26"/>
      <c r="X74" s="26"/>
      <c r="Y74" s="26"/>
    </row>
    <row r="75" spans="3:25" ht="12" customHeight="1" x14ac:dyDescent="0.2">
      <c r="C75" s="12"/>
      <c r="D75" s="10"/>
      <c r="E75" s="10"/>
      <c r="F75" s="10"/>
      <c r="G75" s="11"/>
      <c r="H75" s="12"/>
      <c r="I75" s="17"/>
      <c r="J75" s="14"/>
      <c r="K75" s="15"/>
      <c r="L75" s="13"/>
      <c r="M75" s="18"/>
      <c r="N75" s="13"/>
      <c r="O75" s="18"/>
      <c r="P75" s="14"/>
      <c r="R75" s="27"/>
      <c r="S75" s="27"/>
      <c r="T75" s="26"/>
      <c r="U75" s="27"/>
      <c r="V75" s="26"/>
      <c r="W75" s="26"/>
      <c r="X75" s="26"/>
      <c r="Y75" s="26"/>
    </row>
    <row r="76" spans="3:25" x14ac:dyDescent="0.2">
      <c r="C76" s="12"/>
      <c r="D76" s="10"/>
      <c r="E76" s="10"/>
      <c r="F76" s="10"/>
      <c r="G76" s="11"/>
      <c r="I76" s="13"/>
      <c r="J76" s="13"/>
      <c r="K76" s="15"/>
      <c r="L76" s="13"/>
      <c r="M76" s="10"/>
      <c r="N76" s="13"/>
      <c r="O76" s="10"/>
      <c r="P76" s="13"/>
      <c r="R76" s="27"/>
      <c r="S76" s="27"/>
      <c r="T76" s="26"/>
      <c r="U76" s="27"/>
      <c r="V76" s="26"/>
      <c r="W76" s="26"/>
      <c r="X76" s="26"/>
      <c r="Y76" s="26"/>
    </row>
    <row r="77" spans="3:25" x14ac:dyDescent="0.2">
      <c r="C77" s="12"/>
      <c r="D77" s="10"/>
      <c r="E77" s="10"/>
      <c r="F77" s="10"/>
      <c r="G77" s="11"/>
      <c r="H77" s="12"/>
      <c r="I77" s="17"/>
      <c r="J77" s="14"/>
      <c r="K77" s="15"/>
      <c r="L77" s="14"/>
      <c r="M77" s="18"/>
      <c r="N77" s="13"/>
      <c r="O77" s="18"/>
      <c r="P77" s="14"/>
      <c r="R77" s="27"/>
      <c r="S77" s="27"/>
      <c r="T77" s="26"/>
      <c r="U77" s="27"/>
      <c r="V77" s="26"/>
      <c r="W77" s="26"/>
      <c r="X77" s="26"/>
      <c r="Y77" s="26"/>
    </row>
    <row r="78" spans="3:25" x14ac:dyDescent="0.2">
      <c r="C78" s="12"/>
      <c r="D78" s="10"/>
      <c r="E78" s="10" t="s">
        <v>28</v>
      </c>
      <c r="F78" s="10"/>
      <c r="G78" s="11"/>
      <c r="H78" s="12"/>
      <c r="I78" s="13"/>
      <c r="J78" s="14"/>
      <c r="K78" s="15"/>
      <c r="L78" s="13"/>
      <c r="M78" s="10"/>
      <c r="N78" s="13"/>
      <c r="O78" s="10"/>
      <c r="P78" s="14"/>
      <c r="R78" s="27"/>
      <c r="S78" s="27"/>
      <c r="T78" s="26"/>
      <c r="U78" s="27"/>
      <c r="V78" s="26"/>
      <c r="W78" s="26"/>
      <c r="X78" s="26"/>
      <c r="Y78" s="26"/>
    </row>
    <row r="79" spans="3:25" x14ac:dyDescent="0.2">
      <c r="C79" s="12"/>
      <c r="D79" s="10"/>
      <c r="E79" s="10" t="s">
        <v>29</v>
      </c>
      <c r="F79" s="10"/>
      <c r="G79" s="11"/>
      <c r="H79" s="12"/>
      <c r="I79" s="13"/>
      <c r="J79" s="14"/>
      <c r="K79" s="15"/>
      <c r="L79" s="13"/>
      <c r="M79" s="10"/>
      <c r="N79" s="13"/>
      <c r="O79" s="10"/>
      <c r="P79" s="14"/>
      <c r="R79" s="27"/>
      <c r="S79" s="27"/>
      <c r="T79" s="26"/>
      <c r="U79" s="27"/>
      <c r="V79" s="26"/>
      <c r="W79" s="26"/>
      <c r="X79" s="26"/>
      <c r="Y79" s="26"/>
    </row>
    <row r="80" spans="3:25" ht="6" customHeight="1" x14ac:dyDescent="0.2">
      <c r="C80" s="12"/>
      <c r="D80" s="10"/>
      <c r="E80" s="10"/>
      <c r="F80" s="10"/>
      <c r="G80" s="11"/>
      <c r="H80" s="12"/>
      <c r="I80" s="13"/>
      <c r="J80" s="14"/>
      <c r="K80" s="15"/>
      <c r="L80" s="13"/>
      <c r="M80" s="10"/>
      <c r="N80" s="13"/>
      <c r="O80" s="10"/>
      <c r="P80" s="14"/>
      <c r="R80" s="26"/>
      <c r="S80" s="26"/>
      <c r="T80" s="26"/>
      <c r="U80" s="27"/>
      <c r="V80" s="26"/>
      <c r="W80" s="26"/>
      <c r="X80" s="26"/>
      <c r="Y80" s="26"/>
    </row>
    <row r="81" spans="3:25" x14ac:dyDescent="0.2">
      <c r="C81" s="12"/>
      <c r="D81" s="10" t="s">
        <v>30</v>
      </c>
      <c r="E81" s="10"/>
      <c r="F81" s="10"/>
      <c r="G81" s="11"/>
      <c r="H81" s="12"/>
      <c r="I81" s="13"/>
      <c r="J81" s="14"/>
      <c r="K81" s="15"/>
      <c r="L81" s="13"/>
      <c r="M81" s="10"/>
      <c r="N81" s="13"/>
      <c r="O81" s="10"/>
      <c r="P81" s="14"/>
      <c r="R81" s="26"/>
      <c r="S81" s="26"/>
      <c r="T81" s="26"/>
      <c r="U81" s="27"/>
      <c r="V81" s="26"/>
      <c r="W81" s="26"/>
      <c r="X81" s="26"/>
      <c r="Y81" s="26"/>
    </row>
    <row r="82" spans="3:25" x14ac:dyDescent="0.2">
      <c r="C82" s="12"/>
      <c r="D82" s="10"/>
      <c r="E82" s="10" t="s">
        <v>31</v>
      </c>
      <c r="F82" s="10"/>
      <c r="G82" s="11"/>
      <c r="H82" s="12"/>
      <c r="I82" s="13"/>
      <c r="J82" s="14"/>
      <c r="K82" s="15"/>
      <c r="L82" s="13"/>
      <c r="M82" s="10"/>
      <c r="N82" s="13"/>
      <c r="O82" s="10"/>
      <c r="P82" s="14"/>
      <c r="R82" s="26"/>
      <c r="S82" s="26"/>
      <c r="T82" s="26"/>
      <c r="U82" s="27"/>
      <c r="V82" s="26"/>
      <c r="W82" s="26"/>
      <c r="X82" s="26"/>
      <c r="Y82" s="26"/>
    </row>
    <row r="83" spans="3:25" x14ac:dyDescent="0.2">
      <c r="C83" s="12"/>
      <c r="D83" s="10"/>
      <c r="E83" s="10" t="s">
        <v>32</v>
      </c>
      <c r="F83" s="10"/>
      <c r="G83" s="11"/>
      <c r="H83" s="12"/>
      <c r="I83" s="13"/>
      <c r="J83" s="14"/>
      <c r="K83" s="15"/>
      <c r="L83" s="13"/>
      <c r="M83" s="10"/>
      <c r="N83" s="13"/>
      <c r="O83" s="10"/>
      <c r="P83" s="14"/>
      <c r="R83" s="26"/>
      <c r="S83" s="26"/>
      <c r="T83" s="26"/>
      <c r="U83" s="27"/>
      <c r="V83" s="26"/>
      <c r="W83" s="26"/>
      <c r="X83" s="26"/>
      <c r="Y83" s="26"/>
    </row>
    <row r="84" spans="3:25" x14ac:dyDescent="0.2">
      <c r="C84" s="12"/>
      <c r="D84" s="10"/>
      <c r="E84" s="10" t="s">
        <v>33</v>
      </c>
      <c r="F84" s="10"/>
      <c r="G84" s="11"/>
      <c r="H84" s="12"/>
      <c r="I84" s="13"/>
      <c r="J84" s="14"/>
      <c r="K84" s="15"/>
      <c r="L84" s="13"/>
      <c r="M84" s="10"/>
      <c r="N84" s="13"/>
      <c r="O84" s="10"/>
      <c r="P84" s="14"/>
      <c r="R84" s="26"/>
      <c r="S84" s="26"/>
      <c r="T84" s="26"/>
      <c r="U84" s="27"/>
      <c r="V84" s="26"/>
      <c r="W84" s="26"/>
      <c r="X84" s="26"/>
      <c r="Y84" s="26"/>
    </row>
    <row r="85" spans="3:25" x14ac:dyDescent="0.2">
      <c r="C85" s="12"/>
      <c r="D85" s="10"/>
      <c r="E85" s="10" t="s">
        <v>28</v>
      </c>
      <c r="F85" s="10"/>
      <c r="G85" s="11"/>
      <c r="H85" s="12"/>
      <c r="I85" s="13"/>
      <c r="J85" s="14"/>
      <c r="K85" s="15"/>
      <c r="L85" s="13"/>
      <c r="M85" s="10"/>
      <c r="N85" s="13"/>
      <c r="O85" s="10"/>
      <c r="P85" s="14"/>
      <c r="R85" s="26"/>
      <c r="S85" s="26"/>
      <c r="T85" s="26"/>
      <c r="U85" s="27"/>
      <c r="V85" s="26"/>
      <c r="W85" s="26"/>
      <c r="X85" s="26"/>
      <c r="Y85" s="26"/>
    </row>
    <row r="86" spans="3:25" x14ac:dyDescent="0.2">
      <c r="C86" s="12"/>
      <c r="D86" s="10"/>
      <c r="E86" s="10" t="s">
        <v>29</v>
      </c>
      <c r="F86" s="10"/>
      <c r="G86" s="11"/>
      <c r="H86" s="12"/>
      <c r="I86" s="13"/>
      <c r="J86" s="14"/>
      <c r="K86" s="15"/>
      <c r="L86" s="13"/>
      <c r="M86" s="10"/>
      <c r="N86" s="13"/>
      <c r="O86" s="10"/>
      <c r="P86" s="14"/>
      <c r="R86" s="26"/>
      <c r="S86" s="26"/>
      <c r="T86" s="26"/>
      <c r="U86" s="27"/>
      <c r="V86" s="26"/>
      <c r="W86" s="26"/>
      <c r="X86" s="26"/>
      <c r="Y86" s="26"/>
    </row>
    <row r="87" spans="3:25" ht="6" customHeight="1" x14ac:dyDescent="0.2">
      <c r="C87" s="12"/>
      <c r="D87" s="10"/>
      <c r="E87" s="10"/>
      <c r="F87" s="10"/>
      <c r="G87" s="11"/>
      <c r="H87" s="12"/>
      <c r="I87" s="13"/>
      <c r="J87" s="23"/>
      <c r="K87" s="30"/>
      <c r="L87" s="24"/>
      <c r="M87" s="31"/>
      <c r="N87" s="24"/>
      <c r="O87" s="31"/>
      <c r="P87" s="23"/>
      <c r="R87" s="26"/>
      <c r="S87" s="26"/>
      <c r="T87" s="26"/>
      <c r="U87" s="27"/>
      <c r="V87" s="26"/>
      <c r="W87" s="26"/>
      <c r="X87" s="26"/>
      <c r="Y87" s="26"/>
    </row>
    <row r="88" spans="3:25" x14ac:dyDescent="0.2">
      <c r="C88" s="12"/>
      <c r="D88" s="10" t="s">
        <v>37</v>
      </c>
      <c r="E88" s="10"/>
      <c r="F88" s="10"/>
      <c r="G88" s="11"/>
      <c r="H88" s="12"/>
      <c r="I88" s="13"/>
      <c r="J88" s="25">
        <f>SUM(J58:J87)</f>
        <v>1990790772.6812537</v>
      </c>
      <c r="K88" s="25">
        <f>SUM(K58:K87)</f>
        <v>0</v>
      </c>
      <c r="L88" s="25"/>
      <c r="M88" s="25">
        <f>SUM(M58:M87)</f>
        <v>0</v>
      </c>
      <c r="N88" s="32"/>
      <c r="O88" s="25">
        <f>SUM(O58:O87)</f>
        <v>-247730944.99999997</v>
      </c>
      <c r="P88" s="25">
        <f>SUM(P58:P87)</f>
        <v>1743059827.6812534</v>
      </c>
      <c r="Q88" s="20"/>
      <c r="R88" s="26"/>
      <c r="S88" s="26"/>
      <c r="T88" s="26"/>
      <c r="U88" s="27"/>
      <c r="V88" s="26"/>
      <c r="W88" s="26"/>
      <c r="X88" s="26"/>
      <c r="Y88" s="26"/>
    </row>
    <row r="89" spans="3:25" ht="6" customHeight="1" x14ac:dyDescent="0.2">
      <c r="C89" s="12"/>
      <c r="D89" s="10"/>
      <c r="E89" s="10"/>
      <c r="F89" s="10"/>
      <c r="G89" s="11"/>
      <c r="H89" s="12"/>
      <c r="I89" s="13"/>
      <c r="J89" s="14"/>
      <c r="K89" s="15"/>
      <c r="L89" s="13"/>
      <c r="M89" s="10"/>
      <c r="N89" s="13"/>
      <c r="O89" s="10"/>
      <c r="P89" s="14"/>
      <c r="R89" s="26"/>
      <c r="S89" s="26"/>
      <c r="T89" s="26"/>
      <c r="U89" s="27"/>
      <c r="V89" s="26"/>
      <c r="W89" s="26"/>
      <c r="X89" s="26"/>
      <c r="Y89" s="26"/>
    </row>
    <row r="90" spans="3:25" x14ac:dyDescent="0.2">
      <c r="C90" s="9" t="s">
        <v>38</v>
      </c>
      <c r="D90" s="10"/>
      <c r="E90" s="10"/>
      <c r="F90" s="10"/>
      <c r="G90" s="11"/>
      <c r="H90" s="12"/>
      <c r="I90" s="13"/>
      <c r="J90" s="14"/>
      <c r="K90" s="15"/>
      <c r="L90" s="13"/>
      <c r="M90" s="10"/>
      <c r="N90" s="13"/>
      <c r="O90" s="10"/>
      <c r="P90" s="14"/>
      <c r="R90" s="26"/>
      <c r="S90" s="26"/>
      <c r="T90" s="26"/>
      <c r="U90" s="27"/>
      <c r="V90" s="26"/>
      <c r="W90" s="26"/>
      <c r="X90" s="26"/>
      <c r="Y90" s="26"/>
    </row>
    <row r="91" spans="3:25" ht="6" customHeight="1" x14ac:dyDescent="0.2">
      <c r="C91" s="12"/>
      <c r="D91" s="10"/>
      <c r="E91" s="10"/>
      <c r="F91" s="10"/>
      <c r="G91" s="11"/>
      <c r="H91" s="12"/>
      <c r="I91" s="13"/>
      <c r="J91" s="14"/>
      <c r="K91" s="15"/>
      <c r="L91" s="13"/>
      <c r="M91" s="10"/>
      <c r="N91" s="13"/>
      <c r="O91" s="10"/>
      <c r="P91" s="14"/>
      <c r="R91" s="26"/>
      <c r="S91" s="26"/>
      <c r="T91" s="26"/>
      <c r="U91" s="27"/>
      <c r="V91" s="26"/>
      <c r="W91" s="26"/>
      <c r="X91" s="26"/>
      <c r="Y91" s="26"/>
    </row>
    <row r="92" spans="3:25" x14ac:dyDescent="0.2">
      <c r="C92" s="9"/>
      <c r="D92" s="10" t="s">
        <v>38</v>
      </c>
      <c r="E92" s="10"/>
      <c r="F92" s="10"/>
      <c r="G92" s="11"/>
      <c r="H92" s="12"/>
      <c r="I92" s="13"/>
      <c r="J92" s="14">
        <v>647828292.50999999</v>
      </c>
      <c r="K92" s="15">
        <v>0</v>
      </c>
      <c r="L92" s="14"/>
      <c r="M92" s="15">
        <v>0</v>
      </c>
      <c r="N92" s="13"/>
      <c r="O92" s="18">
        <f>+P92-J92</f>
        <v>-30066956.211253405</v>
      </c>
      <c r="P92" s="14">
        <f>+P94-P51-P88</f>
        <v>617761336.29874659</v>
      </c>
      <c r="R92" s="26"/>
      <c r="S92" s="26"/>
      <c r="T92" s="26"/>
      <c r="U92" s="27"/>
      <c r="V92" s="26"/>
      <c r="W92" s="26"/>
      <c r="X92" s="26"/>
      <c r="Y92" s="26"/>
    </row>
    <row r="93" spans="3:25" ht="6" customHeight="1" x14ac:dyDescent="0.2">
      <c r="C93" s="12"/>
      <c r="D93" s="10"/>
      <c r="E93" s="10"/>
      <c r="F93" s="10"/>
      <c r="G93" s="11"/>
      <c r="H93" s="12"/>
      <c r="I93" s="13"/>
      <c r="J93" s="14"/>
      <c r="K93" s="15"/>
      <c r="L93" s="13"/>
      <c r="M93" s="10"/>
      <c r="N93" s="13"/>
      <c r="O93" s="10"/>
      <c r="P93" s="14"/>
      <c r="R93" s="26"/>
      <c r="S93" s="26"/>
      <c r="T93" s="26"/>
      <c r="U93" s="27"/>
      <c r="V93" s="26"/>
      <c r="W93" s="26"/>
      <c r="X93" s="26"/>
      <c r="Y93" s="26"/>
    </row>
    <row r="94" spans="3:25" x14ac:dyDescent="0.2">
      <c r="C94" s="33" t="s">
        <v>39</v>
      </c>
      <c r="D94" s="34"/>
      <c r="E94" s="34"/>
      <c r="F94" s="34"/>
      <c r="G94" s="35"/>
      <c r="H94" s="36"/>
      <c r="I94" s="37"/>
      <c r="J94" s="38">
        <f>+J88+J92+J51</f>
        <v>2703560750.4212537</v>
      </c>
      <c r="K94" s="38">
        <f>+K88+K92+K51</f>
        <v>109933970.92999999</v>
      </c>
      <c r="L94" s="38"/>
      <c r="M94" s="38">
        <f>+M88+M92+M51</f>
        <v>-109933970.92999999</v>
      </c>
      <c r="N94" s="39"/>
      <c r="O94" s="38">
        <f>+O88+O92+O51</f>
        <v>-140000927.14125341</v>
      </c>
      <c r="P94" s="38">
        <v>2563559823.2800002</v>
      </c>
      <c r="Q94" s="16"/>
      <c r="R94" s="26"/>
      <c r="S94" s="26"/>
      <c r="T94" s="26"/>
      <c r="U94" s="27"/>
      <c r="V94" s="26"/>
      <c r="W94" s="26"/>
      <c r="X94" s="26"/>
      <c r="Y94" s="26"/>
    </row>
    <row r="95" spans="3:25" ht="6" customHeight="1" x14ac:dyDescent="0.2">
      <c r="C95" s="40"/>
      <c r="D95" s="41"/>
      <c r="E95" s="41"/>
      <c r="F95" s="41"/>
      <c r="G95" s="42"/>
      <c r="H95" s="40"/>
      <c r="I95" s="43"/>
      <c r="J95" s="44"/>
      <c r="K95" s="45"/>
      <c r="L95" s="43"/>
      <c r="M95" s="41"/>
      <c r="N95" s="43"/>
      <c r="O95" s="41"/>
      <c r="P95" s="44"/>
      <c r="R95" s="26"/>
      <c r="S95" s="26"/>
      <c r="T95" s="26"/>
      <c r="U95" s="27"/>
      <c r="V95" s="26"/>
      <c r="W95" s="26"/>
      <c r="X95" s="26"/>
      <c r="Y95" s="26"/>
    </row>
    <row r="96" spans="3:25" x14ac:dyDescent="0.2">
      <c r="P96" s="16"/>
      <c r="R96" s="26"/>
      <c r="S96" s="26"/>
      <c r="T96" s="26"/>
      <c r="U96" s="27"/>
      <c r="V96" s="26"/>
      <c r="W96" s="26"/>
      <c r="X96" s="26"/>
      <c r="Y96" s="26"/>
    </row>
    <row r="97" spans="11:25" x14ac:dyDescent="0.2">
      <c r="K97" s="20"/>
      <c r="R97" s="26"/>
      <c r="S97" s="26"/>
      <c r="T97" s="26"/>
      <c r="U97" s="27"/>
      <c r="V97" s="26"/>
      <c r="W97" s="26"/>
      <c r="X97" s="26"/>
      <c r="Y97" s="26"/>
    </row>
    <row r="98" spans="11:25" x14ac:dyDescent="0.2">
      <c r="M98" s="16"/>
      <c r="R98" s="26"/>
      <c r="S98" s="26"/>
      <c r="T98" s="26"/>
      <c r="U98" s="27"/>
      <c r="V98" s="26"/>
      <c r="W98" s="19"/>
      <c r="X98" s="26"/>
      <c r="Y98" s="26"/>
    </row>
    <row r="99" spans="11:25" x14ac:dyDescent="0.2">
      <c r="R99" s="26"/>
      <c r="S99" s="26"/>
      <c r="T99" s="26"/>
      <c r="U99" s="26"/>
      <c r="V99" s="26"/>
      <c r="W99" s="26"/>
      <c r="X99" s="26"/>
      <c r="Y99" s="26"/>
    </row>
    <row r="100" spans="11:25" x14ac:dyDescent="0.2">
      <c r="R100" s="26"/>
      <c r="S100" s="26"/>
      <c r="T100" s="26"/>
      <c r="U100" s="26"/>
      <c r="V100" s="27"/>
      <c r="W100" s="26"/>
      <c r="X100" s="26"/>
      <c r="Y100" s="26"/>
    </row>
    <row r="101" spans="11:25" x14ac:dyDescent="0.2">
      <c r="R101" s="26"/>
      <c r="S101" s="26"/>
      <c r="T101" s="26"/>
      <c r="U101" s="26"/>
      <c r="V101" s="26"/>
      <c r="W101" s="26"/>
      <c r="X101" s="26"/>
      <c r="Y101" s="26"/>
    </row>
    <row r="102" spans="11:25" x14ac:dyDescent="0.2">
      <c r="R102" s="26"/>
      <c r="S102" s="26"/>
      <c r="T102" s="26"/>
      <c r="U102" s="27"/>
      <c r="V102" s="27"/>
      <c r="W102" s="26"/>
      <c r="X102" s="26"/>
      <c r="Y102" s="26"/>
    </row>
    <row r="103" spans="11:25" x14ac:dyDescent="0.2">
      <c r="R103" s="26"/>
      <c r="S103" s="26"/>
      <c r="T103" s="26"/>
      <c r="U103" s="27"/>
      <c r="V103" s="27"/>
      <c r="W103" s="26"/>
      <c r="X103" s="26"/>
      <c r="Y103" s="26"/>
    </row>
    <row r="104" spans="11:25" x14ac:dyDescent="0.2">
      <c r="R104" s="26"/>
      <c r="S104" s="26"/>
      <c r="T104" s="26"/>
      <c r="U104" s="27"/>
      <c r="V104" s="27"/>
      <c r="W104" s="26"/>
      <c r="X104" s="26"/>
      <c r="Y104" s="26"/>
    </row>
    <row r="105" spans="11:25" x14ac:dyDescent="0.2">
      <c r="R105" s="26"/>
      <c r="S105" s="26"/>
      <c r="T105" s="26"/>
      <c r="U105" s="27"/>
      <c r="V105" s="46"/>
      <c r="W105" s="26"/>
      <c r="X105" s="26"/>
      <c r="Y105" s="26"/>
    </row>
    <row r="106" spans="11:25" x14ac:dyDescent="0.2">
      <c r="R106" s="26"/>
      <c r="S106" s="26"/>
      <c r="T106" s="26"/>
      <c r="U106" s="27"/>
      <c r="V106" s="27"/>
      <c r="W106" s="26"/>
      <c r="X106" s="26"/>
      <c r="Y106" s="26"/>
    </row>
  </sheetData>
  <mergeCells count="14">
    <mergeCell ref="K10:M10"/>
    <mergeCell ref="N10:N11"/>
    <mergeCell ref="O10:O11"/>
    <mergeCell ref="P10:P11"/>
    <mergeCell ref="C3:P3"/>
    <mergeCell ref="C4:P4"/>
    <mergeCell ref="C5:P5"/>
    <mergeCell ref="C6:P6"/>
    <mergeCell ref="C7:P7"/>
    <mergeCell ref="C9:G11"/>
    <mergeCell ref="H9:H11"/>
    <mergeCell ref="I9:I11"/>
    <mergeCell ref="J9:J11"/>
    <mergeCell ref="K9:O9"/>
  </mergeCells>
  <printOptions horizontalCentered="1"/>
  <pageMargins left="0.11811023622047245" right="0.11811023622047245" top="0.55118110236220474" bottom="0.15748031496062992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 16</vt:lpstr>
      <vt:lpstr>'Abr 16'!Área_de_impresión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Rafael Quiroz Perez</cp:lastModifiedBy>
  <cp:lastPrinted>2016-05-12T20:07:04Z</cp:lastPrinted>
  <dcterms:created xsi:type="dcterms:W3CDTF">2016-05-12T19:02:25Z</dcterms:created>
  <dcterms:modified xsi:type="dcterms:W3CDTF">2016-05-16T15:47:38Z</dcterms:modified>
</cp:coreProperties>
</file>